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anttgov-my.sharepoint.com/personal/valquiria_caldeira_antt_gov_br/Documents/Documentos/Valquiria Caldeira/Reajustes tarifários/RMP/Documentos para atualização do site_RMP_2025/"/>
    </mc:Choice>
  </mc:AlternateContent>
  <xr:revisionPtr revIDLastSave="18" documentId="8_{F451A524-58CD-4567-BBE6-35ED6887DABC}" xr6:coauthVersionLast="47" xr6:coauthVersionMax="47" xr10:uidLastSave="{F9AE8429-0C65-4986-8F55-6B6CD50D1AB4}"/>
  <bookViews>
    <workbookView showHorizontalScroll="0" showVerticalScroll="0" xWindow="28680" yWindow="-120" windowWidth="29040" windowHeight="15840" activeTab="1" xr2:uid="{00000000-000D-0000-FFFF-FFFF00000000}"/>
  </bookViews>
  <sheets>
    <sheet name="Tarifas RMP" sheetId="4" r:id="rId1"/>
    <sheet name="PRODUTOS" sheetId="1" r:id="rId2"/>
  </sheets>
  <definedNames>
    <definedName name="_xlnm._FilterDatabase" localSheetId="1" hidden="1">PRODUTOS!$A$1:$J$17</definedName>
    <definedName name="NOME">PRODUTOS!$C$2:$C$17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4" l="1"/>
  <c r="C15" i="4" l="1"/>
  <c r="E16" i="4" s="1"/>
  <c r="E15" i="4"/>
  <c r="E14" i="4"/>
  <c r="E13" i="4"/>
  <c r="E12" i="4"/>
  <c r="E11" i="4"/>
  <c r="E10" i="4"/>
  <c r="E5" i="4"/>
  <c r="B5" i="4"/>
  <c r="E24" i="4"/>
  <c r="E26" i="4" s="1"/>
  <c r="E17" i="4" l="1"/>
</calcChain>
</file>

<file path=xl/sharedStrings.xml><?xml version="1.0" encoding="utf-8"?>
<sst xmlns="http://schemas.openxmlformats.org/spreadsheetml/2006/main" count="124" uniqueCount="60">
  <si>
    <t>CONCESSIONÁRIA</t>
  </si>
  <si>
    <t>PRODUTO</t>
  </si>
  <si>
    <t>401_A_800</t>
  </si>
  <si>
    <t>801_A_1600</t>
  </si>
  <si>
    <t>ACIMA_1600</t>
  </si>
  <si>
    <t>FIXO</t>
  </si>
  <si>
    <t>CONCESSIONÁRIA:</t>
  </si>
  <si>
    <t>FAIXAS QUILOMÉTRICAS</t>
  </si>
  <si>
    <t>ATÉ</t>
  </si>
  <si>
    <t>DE 401</t>
  </si>
  <si>
    <t>a</t>
  </si>
  <si>
    <t>DE 801</t>
  </si>
  <si>
    <t>DE 1601</t>
  </si>
  <si>
    <t>EM DIANTE</t>
  </si>
  <si>
    <t>BASES DAS TARIFAS (NÃO INCLUÍDO O ICMS)</t>
  </si>
  <si>
    <t>0_A_400</t>
  </si>
  <si>
    <t>PARCELA FIXA</t>
  </si>
  <si>
    <t>UNIFIX</t>
  </si>
  <si>
    <t>UNIVAR</t>
  </si>
  <si>
    <t>ORDEM</t>
  </si>
  <si>
    <t>Distância Ferroviária (km):</t>
  </si>
  <si>
    <t>VIGÊNCIA</t>
  </si>
  <si>
    <t>VIGÊNCIA:</t>
  </si>
  <si>
    <t>Obs.: Informe a distância de transporte no campo em fundo azul.</t>
  </si>
  <si>
    <t>ESCOLHA O PRODUTO:</t>
  </si>
  <si>
    <t>&lt;- Valor máximo homologado para a distância selecionada.</t>
  </si>
  <si>
    <t>R$/t</t>
  </si>
  <si>
    <t>R$/m³</t>
  </si>
  <si>
    <t>R$/t.km</t>
  </si>
  <si>
    <t>R$/m³.km</t>
  </si>
  <si>
    <t>Rumo Malha Paulista</t>
  </si>
  <si>
    <t>Açúcar</t>
  </si>
  <si>
    <t>Adubos e Fertilizantes</t>
  </si>
  <si>
    <t>Álcool</t>
  </si>
  <si>
    <t>Calcário Siderúrgico</t>
  </si>
  <si>
    <t>Contêiner Cheio de 20 pés</t>
  </si>
  <si>
    <t>Contêiner Cheio de 40 pés</t>
  </si>
  <si>
    <t>Contêiner Vazio de 20 pés</t>
  </si>
  <si>
    <t>Contêiner Vazio de 40 pés</t>
  </si>
  <si>
    <t>Demais Produtos</t>
  </si>
  <si>
    <t>Escória</t>
  </si>
  <si>
    <t>Gasolina</t>
  </si>
  <si>
    <t>Óleo Diesel</t>
  </si>
  <si>
    <t>Produtos Siderúrgicos</t>
  </si>
  <si>
    <t>Veículos</t>
  </si>
  <si>
    <t>R$/cont</t>
  </si>
  <si>
    <t>Direto de Passagem</t>
  </si>
  <si>
    <t>RUMO MALHA PAULISTA</t>
  </si>
  <si>
    <t>TABELA TARIFÁRIA PARA O DIREITO DE PASSAGEM</t>
  </si>
  <si>
    <t>FAIXA QUILOMÉTRICA ÚNICA</t>
  </si>
  <si>
    <t>Direito de Passagem</t>
  </si>
  <si>
    <t>R$/vg</t>
  </si>
  <si>
    <t>R$/cont.km</t>
  </si>
  <si>
    <t>R$/vg.km</t>
  </si>
  <si>
    <t>Tarifa em R$/t</t>
  </si>
  <si>
    <t xml:space="preserve">DECISÃO SUFER </t>
  </si>
  <si>
    <t>DECISÃO SUFER</t>
  </si>
  <si>
    <t>Contêiner Cheio de 53 pés</t>
  </si>
  <si>
    <t>Contêiner Vazio de 53 pés</t>
  </si>
  <si>
    <t>073/2025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</si>
</sst>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0000_)"/>
    <numFmt numFmtId="166" formatCode="0.00000"/>
    <numFmt numFmtId="167" formatCode="_(* #,##0_);_(* \(#,##0\);_(* &quot;-&quot;??_);_(@_)"/>
    <numFmt numFmtId="168" formatCode="0.000000"/>
    <numFmt numFmtId="169" formatCode="0.0000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10"/>
      <color indexed="9"/>
      <name val="Arial"/>
      <family val="2"/>
    </font>
    <font>
      <b/>
      <sz val="8"/>
      <color indexed="10"/>
      <name val="Arial"/>
      <family val="2"/>
    </font>
    <font>
      <b/>
      <sz val="8"/>
      <color indexed="23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2" fontId="0" fillId="0" borderId="0" xfId="0" applyNumberFormat="1"/>
    <xf numFmtId="0" fontId="2" fillId="0" borderId="0" xfId="0" applyFont="1"/>
    <xf numFmtId="0" fontId="3" fillId="0" borderId="0" xfId="0" applyFont="1"/>
    <xf numFmtId="2" fontId="2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left"/>
    </xf>
    <xf numFmtId="0" fontId="6" fillId="0" borderId="0" xfId="0" applyFont="1"/>
    <xf numFmtId="0" fontId="7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166" fontId="4" fillId="0" borderId="7" xfId="0" quotePrefix="1" applyNumberFormat="1" applyFont="1" applyBorder="1" applyAlignment="1">
      <alignment horizontal="right"/>
    </xf>
    <xf numFmtId="166" fontId="4" fillId="0" borderId="8" xfId="0" quotePrefix="1" applyNumberFormat="1" applyFont="1" applyBorder="1" applyAlignment="1">
      <alignment horizontal="right"/>
    </xf>
    <xf numFmtId="2" fontId="4" fillId="0" borderId="9" xfId="0" quotePrefix="1" applyNumberFormat="1" applyFont="1" applyBorder="1" applyAlignment="1">
      <alignment horizontal="right"/>
    </xf>
    <xf numFmtId="0" fontId="5" fillId="0" borderId="10" xfId="0" applyFont="1" applyBorder="1"/>
    <xf numFmtId="0" fontId="5" fillId="0" borderId="11" xfId="0" applyFont="1" applyBorder="1" applyAlignment="1">
      <alignment horizontal="right"/>
    </xf>
    <xf numFmtId="0" fontId="5" fillId="0" borderId="12" xfId="0" applyFont="1" applyBorder="1"/>
    <xf numFmtId="0" fontId="5" fillId="0" borderId="13" xfId="0" quotePrefix="1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14" fontId="0" fillId="0" borderId="0" xfId="0" applyNumberFormat="1"/>
    <xf numFmtId="164" fontId="5" fillId="0" borderId="0" xfId="1" applyFont="1" applyBorder="1"/>
    <xf numFmtId="167" fontId="2" fillId="0" borderId="13" xfId="1" quotePrefix="1" applyNumberFormat="1" applyFont="1" applyBorder="1"/>
    <xf numFmtId="14" fontId="2" fillId="0" borderId="13" xfId="1" quotePrefix="1" applyNumberFormat="1" applyFont="1" applyBorder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3" xfId="0" applyFont="1" applyBorder="1" applyAlignment="1">
      <alignment horizontal="right"/>
    </xf>
    <xf numFmtId="164" fontId="8" fillId="0" borderId="13" xfId="1" quotePrefix="1" applyFont="1" applyFill="1" applyBorder="1"/>
    <xf numFmtId="0" fontId="7" fillId="0" borderId="0" xfId="0" applyFont="1" applyProtection="1">
      <protection locked="0" hidden="1"/>
    </xf>
    <xf numFmtId="0" fontId="10" fillId="0" borderId="0" xfId="0" applyFont="1"/>
    <xf numFmtId="0" fontId="11" fillId="0" borderId="0" xfId="0" applyFont="1"/>
    <xf numFmtId="168" fontId="2" fillId="0" borderId="0" xfId="0" applyNumberFormat="1" applyFont="1"/>
    <xf numFmtId="168" fontId="0" fillId="0" borderId="0" xfId="0" applyNumberFormat="1"/>
    <xf numFmtId="165" fontId="5" fillId="0" borderId="0" xfId="0" applyNumberFormat="1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169" fontId="0" fillId="0" borderId="0" xfId="0" applyNumberFormat="1"/>
    <xf numFmtId="169" fontId="3" fillId="0" borderId="0" xfId="0" applyNumberFormat="1" applyFont="1"/>
    <xf numFmtId="169" fontId="3" fillId="0" borderId="0" xfId="0" applyNumberFormat="1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1" quotePrefix="1" applyNumberFormat="1" applyFont="1"/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left" vertical="top" wrapText="1"/>
    </xf>
    <xf numFmtId="0" fontId="5" fillId="0" borderId="15" xfId="0" quotePrefix="1" applyFont="1" applyBorder="1" applyAlignment="1">
      <alignment horizontal="center"/>
    </xf>
    <xf numFmtId="0" fontId="5" fillId="0" borderId="14" xfId="0" quotePrefix="1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0" dropStyle="combo" dx="26" fmlaLink="$A$3" fmlaRange="PRODUTOS!$C$2:$C$17" sel="16" val="6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4</xdr:col>
          <xdr:colOff>1333500</xdr:colOff>
          <xdr:row>2</xdr:row>
          <xdr:rowOff>198120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34"/>
  <sheetViews>
    <sheetView showGridLines="0" showRowColHeaders="0" topLeftCell="A6" zoomScale="120" zoomScaleNormal="120" workbookViewId="0">
      <selection activeCell="D27" sqref="D27"/>
    </sheetView>
  </sheetViews>
  <sheetFormatPr defaultRowHeight="13.2" x14ac:dyDescent="0.25"/>
  <cols>
    <col min="1" max="1" width="9" customWidth="1"/>
    <col min="2" max="4" width="11" customWidth="1"/>
    <col min="5" max="5" width="22.44140625" customWidth="1"/>
  </cols>
  <sheetData>
    <row r="2" spans="1:5" x14ac:dyDescent="0.25">
      <c r="B2" s="8" t="s">
        <v>24</v>
      </c>
    </row>
    <row r="3" spans="1:5" ht="16.5" customHeight="1" x14ac:dyDescent="0.25">
      <c r="A3" s="34">
        <v>16</v>
      </c>
    </row>
    <row r="4" spans="1:5" ht="13.5" customHeight="1" x14ac:dyDescent="0.25">
      <c r="A4" s="9"/>
      <c r="B4" s="8" t="s">
        <v>22</v>
      </c>
      <c r="E4" s="8" t="s">
        <v>56</v>
      </c>
    </row>
    <row r="5" spans="1:5" ht="16.5" customHeight="1" x14ac:dyDescent="0.25">
      <c r="A5" s="9">
        <v>0</v>
      </c>
      <c r="B5" s="29">
        <f>VLOOKUP(A3,PRODUTOS!A2:L17,11,FALSE)</f>
        <v>45805</v>
      </c>
      <c r="E5" s="28" t="str">
        <f>VLOOKUP(A3,PRODUTOS!A2:L17,12,FALSE)</f>
        <v>073/2025</v>
      </c>
    </row>
    <row r="7" spans="1:5" x14ac:dyDescent="0.25">
      <c r="B7" s="2" t="s">
        <v>6</v>
      </c>
      <c r="C7" s="3"/>
      <c r="D7" s="30" t="s">
        <v>47</v>
      </c>
      <c r="E7" s="31"/>
    </row>
    <row r="8" spans="1:5" ht="24.6" customHeight="1" x14ac:dyDescent="0.25">
      <c r="B8" s="57" t="str">
        <f>CONCATENATE("TABELA TARIFÁRIA PARA A MERCADORIA ",VLOOKUP(A3,PRODUTOS!A2:C17,3,FALSE))</f>
        <v>TABELA TARIFÁRIA PARA A MERCADORIA Veículos</v>
      </c>
      <c r="C8" s="57"/>
      <c r="D8" s="57"/>
      <c r="E8" s="57"/>
    </row>
    <row r="9" spans="1:5" x14ac:dyDescent="0.25">
      <c r="B9" s="7" t="s">
        <v>14</v>
      </c>
      <c r="C9" s="6"/>
      <c r="D9" s="5"/>
      <c r="E9" s="6"/>
    </row>
    <row r="10" spans="1:5" x14ac:dyDescent="0.25">
      <c r="B10" s="21" t="s">
        <v>7</v>
      </c>
      <c r="C10" s="22"/>
      <c r="D10" s="23"/>
      <c r="E10" s="24" t="str">
        <f>VLOOKUP(A3,PRODUTOS!A2:L17,10,FALSE)</f>
        <v>R$/vg.km</v>
      </c>
    </row>
    <row r="11" spans="1:5" x14ac:dyDescent="0.25">
      <c r="B11" s="10" t="s">
        <v>8</v>
      </c>
      <c r="C11" s="11"/>
      <c r="D11" s="12">
        <v>400</v>
      </c>
      <c r="E11" s="18">
        <f>VLOOKUP(A3,PRODUTOS!A2:L17,6,FALSE)</f>
        <v>2.9922</v>
      </c>
    </row>
    <row r="12" spans="1:5" x14ac:dyDescent="0.25">
      <c r="B12" s="13" t="s">
        <v>9</v>
      </c>
      <c r="C12" s="14" t="s">
        <v>10</v>
      </c>
      <c r="D12" s="15">
        <v>800</v>
      </c>
      <c r="E12" s="19">
        <f>VLOOKUP(A3,PRODUTOS!A2:L17,7,FALSE)</f>
        <v>2.6928999999999998</v>
      </c>
    </row>
    <row r="13" spans="1:5" x14ac:dyDescent="0.25">
      <c r="B13" s="13" t="s">
        <v>11</v>
      </c>
      <c r="C13" s="14" t="s">
        <v>10</v>
      </c>
      <c r="D13" s="15">
        <v>1600</v>
      </c>
      <c r="E13" s="19">
        <f>VLOOKUP(A3,PRODUTOS!A2:L17,8,FALSE)</f>
        <v>2.3938000000000001</v>
      </c>
    </row>
    <row r="14" spans="1:5" x14ac:dyDescent="0.25">
      <c r="B14" s="13" t="s">
        <v>12</v>
      </c>
      <c r="C14" s="14" t="s">
        <v>13</v>
      </c>
      <c r="D14" s="16"/>
      <c r="E14" s="19">
        <f>VLOOKUP(A3,PRODUTOS!A2:L17,9,FALSE)</f>
        <v>1.7955000000000001</v>
      </c>
    </row>
    <row r="15" spans="1:5" x14ac:dyDescent="0.25">
      <c r="B15" s="17" t="s">
        <v>16</v>
      </c>
      <c r="C15" s="58" t="str">
        <f>VLOOKUP(A3,PRODUTOS!A2:L17,5,FALSE)</f>
        <v>R$/vg</v>
      </c>
      <c r="D15" s="59"/>
      <c r="E15" s="20">
        <f>VLOOKUP(A3,PRODUTOS!A2:L17,4,FALSE)</f>
        <v>351.7</v>
      </c>
    </row>
    <row r="16" spans="1:5" x14ac:dyDescent="0.25">
      <c r="B16" s="52" t="s">
        <v>20</v>
      </c>
      <c r="C16" s="53"/>
      <c r="D16" s="50">
        <v>1</v>
      </c>
      <c r="E16" s="32" t="str">
        <f>CONCATENATE("Tarifa em ",C15)</f>
        <v>Tarifa em R$/vg</v>
      </c>
    </row>
    <row r="17" spans="2:6" x14ac:dyDescent="0.25">
      <c r="B17" s="54"/>
      <c r="C17" s="55"/>
      <c r="D17" s="51"/>
      <c r="E17" s="33">
        <f>ROUND(IF(D16&lt;=400,$E$15+D16*$E$11,IF(D16&lt;=800,$E$15+400*$E$11+(D16-400)*$E$12,IF(D16&lt;=1600,$E$15+400*$E$11+400*$E$12+(D16-800)*$E$13,$E$15+400*$E$11+400*$E$12+800*$E$13+(D16-1600)*$E$14))),2)</f>
        <v>354.69</v>
      </c>
      <c r="F17" s="35" t="s">
        <v>25</v>
      </c>
    </row>
    <row r="18" spans="2:6" x14ac:dyDescent="0.25">
      <c r="B18" s="5"/>
      <c r="C18" s="6"/>
      <c r="D18" s="5"/>
      <c r="E18" s="27"/>
    </row>
    <row r="19" spans="2:6" x14ac:dyDescent="0.25">
      <c r="B19" s="2" t="s">
        <v>6</v>
      </c>
      <c r="C19" s="3"/>
      <c r="D19" s="30" t="s">
        <v>47</v>
      </c>
      <c r="E19" s="31"/>
    </row>
    <row r="20" spans="2:6" x14ac:dyDescent="0.25">
      <c r="B20" s="57" t="s">
        <v>48</v>
      </c>
      <c r="C20" s="57"/>
      <c r="D20" s="57"/>
      <c r="E20" s="57"/>
    </row>
    <row r="21" spans="2:6" ht="18" customHeight="1" x14ac:dyDescent="0.25">
      <c r="B21" s="5"/>
      <c r="C21" s="6"/>
      <c r="D21" s="5"/>
      <c r="E21" s="5"/>
    </row>
    <row r="22" spans="2:6" x14ac:dyDescent="0.25">
      <c r="B22" s="7" t="s">
        <v>14</v>
      </c>
      <c r="C22" s="6"/>
      <c r="D22" s="5"/>
      <c r="E22" s="6"/>
    </row>
    <row r="23" spans="2:6" x14ac:dyDescent="0.25">
      <c r="B23" s="21" t="s">
        <v>49</v>
      </c>
      <c r="C23" s="22"/>
      <c r="D23" s="23"/>
      <c r="E23" s="25" t="s">
        <v>28</v>
      </c>
    </row>
    <row r="24" spans="2:6" x14ac:dyDescent="0.25">
      <c r="B24" s="10" t="s">
        <v>50</v>
      </c>
      <c r="C24" s="11"/>
      <c r="D24" s="12"/>
      <c r="E24" s="18">
        <f>PRODUTOS!F18</f>
        <v>3.9300000000000002E-2</v>
      </c>
    </row>
    <row r="25" spans="2:6" x14ac:dyDescent="0.25">
      <c r="B25" s="52" t="s">
        <v>20</v>
      </c>
      <c r="C25" s="53"/>
      <c r="D25" s="50">
        <v>1</v>
      </c>
      <c r="E25" s="32" t="s">
        <v>54</v>
      </c>
    </row>
    <row r="26" spans="2:6" x14ac:dyDescent="0.25">
      <c r="B26" s="54"/>
      <c r="C26" s="55"/>
      <c r="D26" s="51"/>
      <c r="E26" s="33">
        <f>ROUND(D25*$E$24,2)</f>
        <v>0.04</v>
      </c>
      <c r="F26" s="35" t="s">
        <v>25</v>
      </c>
    </row>
    <row r="27" spans="2:6" x14ac:dyDescent="0.25">
      <c r="B27" s="5"/>
      <c r="C27" s="6"/>
      <c r="D27" s="5"/>
      <c r="E27" s="27"/>
    </row>
    <row r="28" spans="2:6" x14ac:dyDescent="0.25">
      <c r="B28" s="56" t="s">
        <v>23</v>
      </c>
      <c r="C28" s="56"/>
      <c r="D28" s="56"/>
      <c r="E28" s="56"/>
    </row>
    <row r="29" spans="2:6" x14ac:dyDescent="0.25">
      <c r="B29" s="5"/>
      <c r="C29" s="6"/>
      <c r="D29" s="5"/>
      <c r="E29" s="27"/>
    </row>
    <row r="30" spans="2:6" x14ac:dyDescent="0.25">
      <c r="B30" s="5"/>
      <c r="C30" s="6"/>
      <c r="D30" s="5"/>
      <c r="E30" s="27"/>
    </row>
    <row r="31" spans="2:6" x14ac:dyDescent="0.25">
      <c r="B31" s="5"/>
      <c r="C31" s="6"/>
      <c r="D31" s="5"/>
      <c r="E31" s="27"/>
    </row>
    <row r="32" spans="2:6" x14ac:dyDescent="0.25">
      <c r="B32" s="5"/>
      <c r="C32" s="6"/>
      <c r="D32" s="5"/>
      <c r="E32" s="27"/>
    </row>
    <row r="33" spans="2:5" x14ac:dyDescent="0.25">
      <c r="B33" s="5"/>
      <c r="C33" s="6"/>
      <c r="D33" s="5"/>
      <c r="E33" s="27"/>
    </row>
    <row r="34" spans="2:5" x14ac:dyDescent="0.25">
      <c r="B34" s="5"/>
      <c r="C34" s="6"/>
      <c r="D34" s="5"/>
      <c r="E34" s="27"/>
    </row>
    <row r="35" spans="2:5" x14ac:dyDescent="0.25">
      <c r="B35" s="5"/>
      <c r="C35" s="6"/>
      <c r="D35" s="5"/>
      <c r="E35" s="27"/>
    </row>
    <row r="36" spans="2:5" x14ac:dyDescent="0.25">
      <c r="B36" s="5"/>
      <c r="C36" s="6"/>
      <c r="D36" s="5"/>
      <c r="E36" s="27"/>
    </row>
    <row r="37" spans="2:5" x14ac:dyDescent="0.25">
      <c r="B37" s="5"/>
      <c r="C37" s="6"/>
      <c r="D37" s="5"/>
      <c r="E37" s="27"/>
    </row>
    <row r="38" spans="2:5" x14ac:dyDescent="0.25">
      <c r="B38" s="5"/>
      <c r="C38" s="6"/>
      <c r="D38" s="5"/>
      <c r="E38" s="27"/>
    </row>
    <row r="39" spans="2:5" x14ac:dyDescent="0.25">
      <c r="B39" s="5"/>
      <c r="C39" s="6"/>
      <c r="D39" s="5"/>
      <c r="E39" s="27"/>
    </row>
    <row r="40" spans="2:5" x14ac:dyDescent="0.25">
      <c r="B40" s="5"/>
      <c r="C40" s="6"/>
      <c r="D40" s="5"/>
      <c r="E40" s="27"/>
    </row>
    <row r="41" spans="2:5" x14ac:dyDescent="0.25">
      <c r="B41" s="5"/>
      <c r="C41" s="6"/>
      <c r="D41" s="5"/>
      <c r="E41" s="27"/>
    </row>
    <row r="42" spans="2:5" x14ac:dyDescent="0.25">
      <c r="B42" s="5"/>
      <c r="C42" s="6"/>
      <c r="D42" s="5"/>
      <c r="E42" s="27"/>
    </row>
    <row r="43" spans="2:5" x14ac:dyDescent="0.25">
      <c r="B43" s="5"/>
      <c r="C43" s="6"/>
      <c r="D43" s="5"/>
      <c r="E43" s="27"/>
    </row>
    <row r="44" spans="2:5" x14ac:dyDescent="0.25">
      <c r="B44" s="5"/>
      <c r="C44" s="6"/>
      <c r="D44" s="5"/>
      <c r="E44" s="27"/>
    </row>
    <row r="45" spans="2:5" x14ac:dyDescent="0.25">
      <c r="B45" s="5"/>
      <c r="C45" s="6"/>
      <c r="D45" s="5"/>
      <c r="E45" s="27"/>
    </row>
    <row r="46" spans="2:5" x14ac:dyDescent="0.25">
      <c r="B46" s="5"/>
      <c r="C46" s="6"/>
      <c r="D46" s="5"/>
      <c r="E46" s="27"/>
    </row>
    <row r="47" spans="2:5" x14ac:dyDescent="0.25">
      <c r="B47" s="5"/>
      <c r="C47" s="6"/>
      <c r="D47" s="5"/>
      <c r="E47" s="27"/>
    </row>
    <row r="48" spans="2:5" x14ac:dyDescent="0.25">
      <c r="B48" s="5"/>
      <c r="C48" s="6"/>
      <c r="D48" s="5"/>
      <c r="E48" s="27"/>
    </row>
    <row r="49" spans="2:5" x14ac:dyDescent="0.25">
      <c r="B49" s="5"/>
      <c r="C49" s="6"/>
      <c r="D49" s="5"/>
      <c r="E49" s="27"/>
    </row>
    <row r="50" spans="2:5" x14ac:dyDescent="0.25">
      <c r="B50" s="5"/>
      <c r="C50" s="6"/>
      <c r="D50" s="5"/>
      <c r="E50" s="27"/>
    </row>
    <row r="51" spans="2:5" x14ac:dyDescent="0.25">
      <c r="B51" s="5"/>
      <c r="C51" s="6"/>
      <c r="D51" s="5"/>
      <c r="E51" s="27"/>
    </row>
    <row r="52" spans="2:5" x14ac:dyDescent="0.25">
      <c r="B52" s="5"/>
      <c r="C52" s="6"/>
      <c r="D52" s="5"/>
      <c r="E52" s="27"/>
    </row>
    <row r="53" spans="2:5" x14ac:dyDescent="0.25">
      <c r="B53" s="5"/>
      <c r="C53" s="6"/>
      <c r="D53" s="5"/>
      <c r="E53" s="27"/>
    </row>
    <row r="54" spans="2:5" x14ac:dyDescent="0.25">
      <c r="B54" s="5"/>
      <c r="C54" s="6"/>
      <c r="D54" s="5"/>
      <c r="E54" s="27"/>
    </row>
    <row r="55" spans="2:5" x14ac:dyDescent="0.25">
      <c r="B55" s="5"/>
      <c r="C55" s="6"/>
      <c r="D55" s="5"/>
      <c r="E55" s="27"/>
    </row>
    <row r="56" spans="2:5" x14ac:dyDescent="0.25">
      <c r="B56" s="5"/>
      <c r="C56" s="6"/>
      <c r="D56" s="5"/>
      <c r="E56" s="27"/>
    </row>
    <row r="57" spans="2:5" x14ac:dyDescent="0.25">
      <c r="B57" s="5"/>
      <c r="C57" s="6"/>
      <c r="D57" s="5"/>
      <c r="E57" s="27"/>
    </row>
    <row r="58" spans="2:5" x14ac:dyDescent="0.25">
      <c r="B58" s="5"/>
      <c r="C58" s="6"/>
      <c r="D58" s="5"/>
      <c r="E58" s="27"/>
    </row>
    <row r="59" spans="2:5" x14ac:dyDescent="0.25">
      <c r="B59" s="5"/>
      <c r="C59" s="6"/>
      <c r="D59" s="5"/>
      <c r="E59" s="27"/>
    </row>
    <row r="60" spans="2:5" x14ac:dyDescent="0.25">
      <c r="B60" s="5"/>
      <c r="C60" s="6"/>
      <c r="D60" s="5"/>
      <c r="E60" s="27"/>
    </row>
    <row r="61" spans="2:5" x14ac:dyDescent="0.25">
      <c r="B61" s="5"/>
      <c r="C61" s="6"/>
      <c r="D61" s="5"/>
      <c r="E61" s="27"/>
    </row>
    <row r="62" spans="2:5" x14ac:dyDescent="0.25">
      <c r="B62" s="5"/>
      <c r="C62" s="6"/>
      <c r="D62" s="5"/>
      <c r="E62" s="27"/>
    </row>
    <row r="63" spans="2:5" x14ac:dyDescent="0.25">
      <c r="B63" s="5"/>
      <c r="C63" s="6"/>
      <c r="D63" s="5"/>
      <c r="E63" s="27"/>
    </row>
    <row r="64" spans="2:5" x14ac:dyDescent="0.25">
      <c r="B64" s="5"/>
      <c r="C64" s="6"/>
      <c r="D64" s="5"/>
      <c r="E64" s="27"/>
    </row>
    <row r="65" spans="2:5" x14ac:dyDescent="0.25">
      <c r="B65" s="5"/>
      <c r="C65" s="6"/>
      <c r="D65" s="5"/>
      <c r="E65" s="27"/>
    </row>
    <row r="66" spans="2:5" x14ac:dyDescent="0.25">
      <c r="B66" s="5"/>
      <c r="C66" s="6"/>
      <c r="D66" s="5"/>
      <c r="E66" s="27"/>
    </row>
    <row r="67" spans="2:5" x14ac:dyDescent="0.25">
      <c r="B67" s="5"/>
      <c r="C67" s="6"/>
      <c r="D67" s="5"/>
      <c r="E67" s="27"/>
    </row>
    <row r="68" spans="2:5" x14ac:dyDescent="0.25">
      <c r="B68" s="5"/>
      <c r="C68" s="6"/>
      <c r="D68" s="5"/>
      <c r="E68" s="27"/>
    </row>
    <row r="69" spans="2:5" x14ac:dyDescent="0.25">
      <c r="B69" s="5"/>
      <c r="C69" s="6"/>
      <c r="D69" s="5"/>
      <c r="E69" s="27"/>
    </row>
    <row r="70" spans="2:5" x14ac:dyDescent="0.25">
      <c r="B70" s="5"/>
      <c r="C70" s="6"/>
      <c r="D70" s="5"/>
      <c r="E70" s="27"/>
    </row>
    <row r="71" spans="2:5" x14ac:dyDescent="0.25">
      <c r="B71" s="5"/>
      <c r="C71" s="6"/>
      <c r="D71" s="5"/>
      <c r="E71" s="27"/>
    </row>
    <row r="72" spans="2:5" x14ac:dyDescent="0.25">
      <c r="B72" s="5"/>
      <c r="C72" s="6"/>
      <c r="D72" s="5"/>
      <c r="E72" s="27"/>
    </row>
    <row r="73" spans="2:5" x14ac:dyDescent="0.25">
      <c r="B73" s="5"/>
      <c r="C73" s="6"/>
      <c r="D73" s="5"/>
      <c r="E73" s="27"/>
    </row>
    <row r="74" spans="2:5" x14ac:dyDescent="0.25">
      <c r="B74" s="5"/>
      <c r="C74" s="6"/>
      <c r="D74" s="5"/>
      <c r="E74" s="27"/>
    </row>
    <row r="75" spans="2:5" x14ac:dyDescent="0.25">
      <c r="B75" s="5"/>
      <c r="C75" s="6"/>
      <c r="D75" s="5"/>
      <c r="E75" s="27"/>
    </row>
    <row r="76" spans="2:5" x14ac:dyDescent="0.25">
      <c r="B76" s="5"/>
      <c r="C76" s="6"/>
      <c r="D76" s="5"/>
      <c r="E76" s="27"/>
    </row>
    <row r="77" spans="2:5" x14ac:dyDescent="0.25">
      <c r="B77" s="5"/>
      <c r="C77" s="6"/>
      <c r="D77" s="5"/>
      <c r="E77" s="27"/>
    </row>
    <row r="78" spans="2:5" x14ac:dyDescent="0.25">
      <c r="B78" s="5"/>
      <c r="C78" s="6"/>
      <c r="D78" s="5"/>
      <c r="E78" s="27"/>
    </row>
    <row r="79" spans="2:5" x14ac:dyDescent="0.25">
      <c r="B79" s="5"/>
      <c r="C79" s="6"/>
      <c r="D79" s="5"/>
      <c r="E79" s="27"/>
    </row>
    <row r="80" spans="2:5" x14ac:dyDescent="0.25">
      <c r="B80" s="5"/>
      <c r="C80" s="6"/>
      <c r="D80" s="5"/>
      <c r="E80" s="27"/>
    </row>
    <row r="81" spans="2:5" x14ac:dyDescent="0.25">
      <c r="B81" s="5"/>
      <c r="C81" s="6"/>
      <c r="D81" s="5"/>
      <c r="E81" s="27"/>
    </row>
    <row r="82" spans="2:5" x14ac:dyDescent="0.25">
      <c r="B82" s="5"/>
      <c r="C82" s="6"/>
      <c r="D82" s="5"/>
      <c r="E82" s="27"/>
    </row>
    <row r="83" spans="2:5" x14ac:dyDescent="0.25">
      <c r="B83" s="5"/>
      <c r="C83" s="6"/>
      <c r="D83" s="5"/>
      <c r="E83" s="27"/>
    </row>
    <row r="84" spans="2:5" x14ac:dyDescent="0.25">
      <c r="B84" s="5"/>
      <c r="C84" s="6"/>
      <c r="D84" s="5"/>
      <c r="E84" s="27"/>
    </row>
    <row r="85" spans="2:5" x14ac:dyDescent="0.25">
      <c r="B85" s="5"/>
      <c r="C85" s="6"/>
      <c r="D85" s="5"/>
      <c r="E85" s="27"/>
    </row>
    <row r="86" spans="2:5" x14ac:dyDescent="0.25">
      <c r="B86" s="5"/>
      <c r="C86" s="6"/>
      <c r="D86" s="5"/>
      <c r="E86" s="27"/>
    </row>
    <row r="87" spans="2:5" x14ac:dyDescent="0.25">
      <c r="B87" s="5"/>
      <c r="C87" s="6"/>
      <c r="D87" s="5"/>
      <c r="E87" s="27"/>
    </row>
    <row r="88" spans="2:5" x14ac:dyDescent="0.25">
      <c r="B88" s="5"/>
      <c r="C88" s="6"/>
      <c r="D88" s="5"/>
      <c r="E88" s="27"/>
    </row>
    <row r="89" spans="2:5" x14ac:dyDescent="0.25">
      <c r="B89" s="5"/>
      <c r="C89" s="6"/>
      <c r="D89" s="5"/>
      <c r="E89" s="27"/>
    </row>
    <row r="90" spans="2:5" x14ac:dyDescent="0.25">
      <c r="B90" s="5"/>
      <c r="C90" s="6"/>
      <c r="D90" s="5"/>
      <c r="E90" s="27"/>
    </row>
    <row r="91" spans="2:5" x14ac:dyDescent="0.25">
      <c r="B91" s="5"/>
      <c r="C91" s="6"/>
      <c r="D91" s="5"/>
      <c r="E91" s="27"/>
    </row>
    <row r="92" spans="2:5" x14ac:dyDescent="0.25">
      <c r="B92" s="5"/>
      <c r="C92" s="6"/>
      <c r="D92" s="5"/>
      <c r="E92" s="27"/>
    </row>
    <row r="93" spans="2:5" x14ac:dyDescent="0.25">
      <c r="B93" s="5"/>
      <c r="C93" s="6"/>
      <c r="D93" s="5"/>
      <c r="E93" s="27"/>
    </row>
    <row r="94" spans="2:5" x14ac:dyDescent="0.25">
      <c r="B94" s="5"/>
      <c r="C94" s="6"/>
      <c r="D94" s="5"/>
      <c r="E94" s="27"/>
    </row>
    <row r="95" spans="2:5" x14ac:dyDescent="0.25">
      <c r="B95" s="5"/>
      <c r="C95" s="6"/>
      <c r="D95" s="5"/>
      <c r="E95" s="27"/>
    </row>
    <row r="96" spans="2:5" x14ac:dyDescent="0.25">
      <c r="B96" s="5"/>
      <c r="C96" s="6"/>
      <c r="D96" s="5"/>
      <c r="E96" s="27"/>
    </row>
    <row r="97" spans="2:5" x14ac:dyDescent="0.25">
      <c r="B97" s="5"/>
      <c r="C97" s="6"/>
      <c r="D97" s="5"/>
      <c r="E97" s="27"/>
    </row>
    <row r="98" spans="2:5" x14ac:dyDescent="0.25">
      <c r="B98" s="5"/>
      <c r="C98" s="6"/>
      <c r="D98" s="5"/>
      <c r="E98" s="27"/>
    </row>
    <row r="99" spans="2:5" x14ac:dyDescent="0.25">
      <c r="B99" s="5"/>
      <c r="C99" s="6"/>
      <c r="D99" s="5"/>
      <c r="E99" s="27"/>
    </row>
    <row r="100" spans="2:5" x14ac:dyDescent="0.25">
      <c r="B100" s="5"/>
      <c r="C100" s="6"/>
      <c r="D100" s="5"/>
      <c r="E100" s="27"/>
    </row>
    <row r="101" spans="2:5" x14ac:dyDescent="0.25">
      <c r="B101" s="5"/>
      <c r="C101" s="6"/>
      <c r="D101" s="5"/>
      <c r="E101" s="27"/>
    </row>
    <row r="102" spans="2:5" x14ac:dyDescent="0.25">
      <c r="B102" s="5"/>
      <c r="C102" s="6"/>
      <c r="D102" s="5"/>
      <c r="E102" s="27"/>
    </row>
    <row r="103" spans="2:5" x14ac:dyDescent="0.25">
      <c r="B103" s="5"/>
      <c r="C103" s="6"/>
      <c r="D103" s="5"/>
      <c r="E103" s="27"/>
    </row>
    <row r="104" spans="2:5" x14ac:dyDescent="0.25">
      <c r="B104" s="5"/>
      <c r="C104" s="6"/>
      <c r="D104" s="5"/>
      <c r="E104" s="27"/>
    </row>
    <row r="105" spans="2:5" x14ac:dyDescent="0.25">
      <c r="B105" s="5"/>
      <c r="C105" s="6"/>
      <c r="D105" s="5"/>
      <c r="E105" s="27"/>
    </row>
    <row r="106" spans="2:5" x14ac:dyDescent="0.25">
      <c r="B106" s="5"/>
      <c r="C106" s="6"/>
      <c r="D106" s="5"/>
      <c r="E106" s="27"/>
    </row>
    <row r="107" spans="2:5" x14ac:dyDescent="0.25">
      <c r="B107" s="5"/>
      <c r="C107" s="6"/>
      <c r="D107" s="5"/>
      <c r="E107" s="27"/>
    </row>
    <row r="108" spans="2:5" x14ac:dyDescent="0.25">
      <c r="B108" s="5"/>
      <c r="C108" s="6"/>
      <c r="D108" s="5"/>
      <c r="E108" s="27"/>
    </row>
    <row r="109" spans="2:5" x14ac:dyDescent="0.25">
      <c r="B109" s="5"/>
      <c r="C109" s="6"/>
      <c r="D109" s="5"/>
      <c r="E109" s="27"/>
    </row>
    <row r="110" spans="2:5" x14ac:dyDescent="0.25">
      <c r="B110" s="5"/>
      <c r="C110" s="6"/>
      <c r="D110" s="5"/>
      <c r="E110" s="27"/>
    </row>
    <row r="111" spans="2:5" x14ac:dyDescent="0.25">
      <c r="B111" s="5"/>
      <c r="C111" s="6"/>
      <c r="D111" s="5"/>
      <c r="E111" s="27"/>
    </row>
    <row r="112" spans="2:5" x14ac:dyDescent="0.25">
      <c r="B112" s="5"/>
      <c r="C112" s="6"/>
      <c r="D112" s="5"/>
      <c r="E112" s="27"/>
    </row>
    <row r="113" spans="2:5" x14ac:dyDescent="0.25">
      <c r="B113" s="5"/>
      <c r="C113" s="6"/>
      <c r="D113" s="5"/>
      <c r="E113" s="27"/>
    </row>
    <row r="114" spans="2:5" x14ac:dyDescent="0.25">
      <c r="B114" s="5"/>
      <c r="C114" s="6"/>
      <c r="D114" s="5"/>
      <c r="E114" s="27"/>
    </row>
    <row r="115" spans="2:5" x14ac:dyDescent="0.25">
      <c r="B115" s="5"/>
      <c r="C115" s="6"/>
      <c r="D115" s="5"/>
      <c r="E115" s="27"/>
    </row>
    <row r="116" spans="2:5" x14ac:dyDescent="0.25">
      <c r="B116" s="5"/>
      <c r="C116" s="6"/>
      <c r="D116" s="5"/>
      <c r="E116" s="27"/>
    </row>
    <row r="117" spans="2:5" x14ac:dyDescent="0.25">
      <c r="B117" s="5"/>
      <c r="C117" s="6"/>
      <c r="D117" s="5"/>
      <c r="E117" s="27"/>
    </row>
    <row r="118" spans="2:5" x14ac:dyDescent="0.25">
      <c r="B118" s="5"/>
      <c r="C118" s="6"/>
      <c r="D118" s="5"/>
      <c r="E118" s="27"/>
    </row>
    <row r="119" spans="2:5" x14ac:dyDescent="0.25">
      <c r="B119" s="5"/>
      <c r="C119" s="6"/>
      <c r="D119" s="5"/>
      <c r="E119" s="27"/>
    </row>
    <row r="120" spans="2:5" x14ac:dyDescent="0.25">
      <c r="B120" s="5"/>
      <c r="C120" s="6"/>
      <c r="D120" s="5"/>
      <c r="E120" s="27"/>
    </row>
    <row r="121" spans="2:5" x14ac:dyDescent="0.25">
      <c r="B121" s="5"/>
      <c r="C121" s="6"/>
      <c r="D121" s="5"/>
      <c r="E121" s="27"/>
    </row>
    <row r="122" spans="2:5" x14ac:dyDescent="0.25">
      <c r="B122" s="5"/>
      <c r="C122" s="6"/>
      <c r="D122" s="5"/>
      <c r="E122" s="27"/>
    </row>
    <row r="123" spans="2:5" x14ac:dyDescent="0.25">
      <c r="B123" s="5"/>
      <c r="C123" s="6"/>
      <c r="D123" s="5"/>
      <c r="E123" s="27"/>
    </row>
    <row r="124" spans="2:5" x14ac:dyDescent="0.25">
      <c r="B124" s="5"/>
      <c r="C124" s="6"/>
      <c r="D124" s="5"/>
      <c r="E124" s="27"/>
    </row>
    <row r="125" spans="2:5" x14ac:dyDescent="0.25">
      <c r="B125" s="5"/>
      <c r="C125" s="6"/>
      <c r="D125" s="5"/>
      <c r="E125" s="27"/>
    </row>
    <row r="126" spans="2:5" x14ac:dyDescent="0.25">
      <c r="B126" s="5"/>
      <c r="C126" s="6"/>
      <c r="D126" s="5"/>
      <c r="E126" s="27"/>
    </row>
    <row r="127" spans="2:5" x14ac:dyDescent="0.25">
      <c r="B127" s="5"/>
      <c r="C127" s="6"/>
      <c r="D127" s="5"/>
      <c r="E127" s="27"/>
    </row>
    <row r="128" spans="2:5" x14ac:dyDescent="0.25">
      <c r="B128" s="5"/>
      <c r="C128" s="6"/>
      <c r="D128" s="5"/>
      <c r="E128" s="27"/>
    </row>
    <row r="129" spans="2:5" x14ac:dyDescent="0.25">
      <c r="B129" s="5"/>
      <c r="C129" s="6"/>
      <c r="D129" s="5"/>
      <c r="E129" s="27"/>
    </row>
    <row r="130" spans="2:5" x14ac:dyDescent="0.25">
      <c r="B130" s="5"/>
      <c r="C130" s="6"/>
      <c r="D130" s="5"/>
      <c r="E130" s="27"/>
    </row>
    <row r="131" spans="2:5" x14ac:dyDescent="0.25">
      <c r="B131" s="5"/>
      <c r="C131" s="6"/>
      <c r="D131" s="5"/>
      <c r="E131" s="27"/>
    </row>
    <row r="132" spans="2:5" x14ac:dyDescent="0.25">
      <c r="B132" s="5"/>
      <c r="C132" s="6"/>
      <c r="D132" s="5"/>
      <c r="E132" s="27"/>
    </row>
    <row r="133" spans="2:5" x14ac:dyDescent="0.25">
      <c r="B133" s="5"/>
      <c r="C133" s="6"/>
      <c r="D133" s="5"/>
      <c r="E133" s="27"/>
    </row>
    <row r="134" spans="2:5" x14ac:dyDescent="0.25">
      <c r="B134" s="5"/>
      <c r="C134" s="6"/>
      <c r="D134" s="5"/>
      <c r="E134" s="27"/>
    </row>
  </sheetData>
  <sheetProtection algorithmName="SHA-512" hashValue="iIatd9rA0xI/45BOM33DivvMFS5ftlYiC8vPDIh3kEVCoP6aYzkEyghDCuIoxp1x1W5F10k3ArveQ4LOz+Kj3A==" saltValue="omai2ifWd/xzCu7hv+zIKw==" spinCount="100000" sheet="1"/>
  <mergeCells count="8">
    <mergeCell ref="D25:D26"/>
    <mergeCell ref="B25:C26"/>
    <mergeCell ref="B28:E28"/>
    <mergeCell ref="B8:E8"/>
    <mergeCell ref="C15:D15"/>
    <mergeCell ref="B20:E20"/>
    <mergeCell ref="D16:D17"/>
    <mergeCell ref="B16:C17"/>
  </mergeCells>
  <phoneticPr fontId="0" type="noConversion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4</xdr:col>
                    <xdr:colOff>1333500</xdr:colOff>
                    <xdr:row>2</xdr:row>
                    <xdr:rowOff>198120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"/>
  <sheetViews>
    <sheetView tabSelected="1" workbookViewId="0">
      <selection activeCell="F18" sqref="F18"/>
    </sheetView>
  </sheetViews>
  <sheetFormatPr defaultRowHeight="13.2" x14ac:dyDescent="0.25"/>
  <cols>
    <col min="1" max="1" width="7.6640625" bestFit="1" customWidth="1"/>
    <col min="2" max="2" width="21.109375" customWidth="1"/>
    <col min="3" max="3" width="23.33203125" style="41" bestFit="1" customWidth="1"/>
    <col min="4" max="4" width="9.5546875" style="1" customWidth="1"/>
    <col min="5" max="5" width="9.33203125" style="3" customWidth="1"/>
    <col min="6" max="6" width="11.5546875" style="38" customWidth="1"/>
    <col min="7" max="7" width="11.6640625" style="38" customWidth="1"/>
    <col min="8" max="8" width="13" style="38" customWidth="1"/>
    <col min="9" max="9" width="13.88671875" style="38" customWidth="1"/>
    <col min="10" max="10" width="12.88671875" customWidth="1"/>
    <col min="11" max="11" width="13.5546875" customWidth="1"/>
    <col min="12" max="12" width="16.6640625" bestFit="1" customWidth="1"/>
  </cols>
  <sheetData>
    <row r="1" spans="1:12" s="2" customFormat="1" x14ac:dyDescent="0.25">
      <c r="A1" s="2" t="s">
        <v>19</v>
      </c>
      <c r="B1" s="2" t="s">
        <v>0</v>
      </c>
      <c r="C1" s="43" t="s">
        <v>1</v>
      </c>
      <c r="D1" s="4" t="s">
        <v>5</v>
      </c>
      <c r="E1" s="2" t="s">
        <v>17</v>
      </c>
      <c r="F1" s="37" t="s">
        <v>15</v>
      </c>
      <c r="G1" s="37" t="s">
        <v>2</v>
      </c>
      <c r="H1" s="37" t="s">
        <v>3</v>
      </c>
      <c r="I1" s="37" t="s">
        <v>4</v>
      </c>
      <c r="J1" s="2" t="s">
        <v>18</v>
      </c>
      <c r="K1" s="2" t="s">
        <v>21</v>
      </c>
      <c r="L1" s="2" t="s">
        <v>55</v>
      </c>
    </row>
    <row r="2" spans="1:12" x14ac:dyDescent="0.25">
      <c r="A2" s="36">
        <v>1</v>
      </c>
      <c r="B2" s="3" t="s">
        <v>30</v>
      </c>
      <c r="C2" s="41" t="s">
        <v>31</v>
      </c>
      <c r="D2">
        <v>19.239999999999998</v>
      </c>
      <c r="E2" s="44" t="s">
        <v>26</v>
      </c>
      <c r="F2" s="46">
        <v>0.157</v>
      </c>
      <c r="G2" s="46">
        <v>0.14119999999999999</v>
      </c>
      <c r="H2" s="46">
        <v>0.12559999999999999</v>
      </c>
      <c r="I2" s="46">
        <v>9.4E-2</v>
      </c>
      <c r="J2" s="44" t="s">
        <v>28</v>
      </c>
      <c r="K2" s="26">
        <v>45805</v>
      </c>
      <c r="L2" s="49" t="s">
        <v>59</v>
      </c>
    </row>
    <row r="3" spans="1:12" x14ac:dyDescent="0.25">
      <c r="A3" s="36">
        <v>2</v>
      </c>
      <c r="B3" s="3" t="s">
        <v>30</v>
      </c>
      <c r="C3" s="42" t="s">
        <v>32</v>
      </c>
      <c r="D3">
        <v>19.239999999999998</v>
      </c>
      <c r="E3" s="44" t="s">
        <v>26</v>
      </c>
      <c r="F3" s="45">
        <v>0.1288</v>
      </c>
      <c r="G3" s="45">
        <v>0.1158</v>
      </c>
      <c r="H3" s="45">
        <v>0.1032</v>
      </c>
      <c r="I3" s="45">
        <v>7.7200000000000005E-2</v>
      </c>
      <c r="J3" s="44" t="s">
        <v>28</v>
      </c>
      <c r="K3" s="26">
        <v>45805</v>
      </c>
      <c r="L3" s="49" t="s">
        <v>59</v>
      </c>
    </row>
    <row r="4" spans="1:12" x14ac:dyDescent="0.25">
      <c r="A4" s="36">
        <v>3</v>
      </c>
      <c r="B4" s="3" t="s">
        <v>30</v>
      </c>
      <c r="C4" s="41" t="s">
        <v>33</v>
      </c>
      <c r="D4">
        <v>24.03</v>
      </c>
      <c r="E4" s="44" t="s">
        <v>27</v>
      </c>
      <c r="F4" s="46">
        <v>0.16819999999999999</v>
      </c>
      <c r="G4" s="46">
        <v>0.15129999999999999</v>
      </c>
      <c r="H4" s="46">
        <v>0.13450000000000001</v>
      </c>
      <c r="I4" s="46">
        <v>0.1008</v>
      </c>
      <c r="J4" s="44" t="s">
        <v>29</v>
      </c>
      <c r="K4" s="26">
        <v>45805</v>
      </c>
      <c r="L4" s="49" t="s">
        <v>59</v>
      </c>
    </row>
    <row r="5" spans="1:12" x14ac:dyDescent="0.25">
      <c r="A5" s="36">
        <v>4</v>
      </c>
      <c r="B5" s="3" t="s">
        <v>30</v>
      </c>
      <c r="C5" s="41" t="s">
        <v>34</v>
      </c>
      <c r="D5">
        <v>19.239999999999998</v>
      </c>
      <c r="E5" s="44" t="s">
        <v>26</v>
      </c>
      <c r="F5" s="46">
        <v>3.5799999999999998E-2</v>
      </c>
      <c r="G5" s="46">
        <v>3.2000000000000001E-2</v>
      </c>
      <c r="H5" s="46">
        <v>2.86E-2</v>
      </c>
      <c r="I5" s="46">
        <v>2.1399999999999999E-2</v>
      </c>
      <c r="J5" s="44" t="s">
        <v>28</v>
      </c>
      <c r="K5" s="26">
        <v>45805</v>
      </c>
      <c r="L5" s="49" t="s">
        <v>59</v>
      </c>
    </row>
    <row r="6" spans="1:12" x14ac:dyDescent="0.25">
      <c r="A6" s="36">
        <v>5</v>
      </c>
      <c r="B6" s="3" t="s">
        <v>30</v>
      </c>
      <c r="C6" s="41" t="s">
        <v>35</v>
      </c>
      <c r="D6">
        <v>896.31</v>
      </c>
      <c r="E6" s="44" t="s">
        <v>45</v>
      </c>
      <c r="F6" s="46">
        <v>1.337</v>
      </c>
      <c r="G6" s="46">
        <v>1.2035</v>
      </c>
      <c r="H6" s="46">
        <v>1.0698000000000001</v>
      </c>
      <c r="I6" s="46">
        <v>0.80220000000000002</v>
      </c>
      <c r="J6" s="44" t="s">
        <v>52</v>
      </c>
      <c r="K6" s="26">
        <v>45805</v>
      </c>
      <c r="L6" s="49" t="s">
        <v>59</v>
      </c>
    </row>
    <row r="7" spans="1:12" x14ac:dyDescent="0.25">
      <c r="A7" s="36">
        <v>6</v>
      </c>
      <c r="B7" s="3" t="s">
        <v>30</v>
      </c>
      <c r="C7" s="41" t="s">
        <v>36</v>
      </c>
      <c r="D7">
        <v>1796.72</v>
      </c>
      <c r="E7" s="44" t="s">
        <v>45</v>
      </c>
      <c r="F7" s="46">
        <v>2.6442000000000001</v>
      </c>
      <c r="G7" s="46">
        <v>2.3795999999999999</v>
      </c>
      <c r="H7" s="46">
        <v>2.1152000000000002</v>
      </c>
      <c r="I7" s="46">
        <v>1.5864</v>
      </c>
      <c r="J7" s="44" t="s">
        <v>52</v>
      </c>
      <c r="K7" s="26">
        <v>45805</v>
      </c>
      <c r="L7" s="49" t="s">
        <v>59</v>
      </c>
    </row>
    <row r="8" spans="1:12" x14ac:dyDescent="0.25">
      <c r="A8" s="36">
        <v>7</v>
      </c>
      <c r="B8" s="3" t="s">
        <v>30</v>
      </c>
      <c r="C8" s="48" t="s">
        <v>57</v>
      </c>
      <c r="D8">
        <v>1897.7</v>
      </c>
      <c r="E8" s="44" t="s">
        <v>45</v>
      </c>
      <c r="F8" s="46">
        <v>2.7928000000000002</v>
      </c>
      <c r="G8" s="46">
        <v>2.5133000000000001</v>
      </c>
      <c r="H8" s="46">
        <v>2.2341000000000002</v>
      </c>
      <c r="I8" s="46">
        <v>1.6756</v>
      </c>
      <c r="J8" s="44" t="s">
        <v>52</v>
      </c>
      <c r="K8" s="26">
        <v>45805</v>
      </c>
      <c r="L8" s="49" t="s">
        <v>59</v>
      </c>
    </row>
    <row r="9" spans="1:12" x14ac:dyDescent="0.25">
      <c r="A9" s="36">
        <v>8</v>
      </c>
      <c r="B9" s="3" t="s">
        <v>30</v>
      </c>
      <c r="C9" s="41" t="s">
        <v>37</v>
      </c>
      <c r="D9">
        <v>518.32000000000005</v>
      </c>
      <c r="E9" s="44" t="s">
        <v>45</v>
      </c>
      <c r="F9" s="46">
        <v>0.57709999999999995</v>
      </c>
      <c r="G9" s="46">
        <v>0.51939999999999997</v>
      </c>
      <c r="H9" s="46">
        <v>0.46150000000000002</v>
      </c>
      <c r="I9" s="46">
        <v>0.34610000000000002</v>
      </c>
      <c r="J9" s="44" t="s">
        <v>52</v>
      </c>
      <c r="K9" s="26">
        <v>45805</v>
      </c>
      <c r="L9" s="49" t="s">
        <v>59</v>
      </c>
    </row>
    <row r="10" spans="1:12" x14ac:dyDescent="0.25">
      <c r="A10" s="36">
        <v>9</v>
      </c>
      <c r="B10" s="3" t="s">
        <v>30</v>
      </c>
      <c r="C10" s="41" t="s">
        <v>38</v>
      </c>
      <c r="D10">
        <v>889.33</v>
      </c>
      <c r="E10" s="44" t="s">
        <v>45</v>
      </c>
      <c r="F10" s="46">
        <v>0.85929999999999995</v>
      </c>
      <c r="G10" s="46">
        <v>0.77349999999999997</v>
      </c>
      <c r="H10" s="46">
        <v>0.68759999999999999</v>
      </c>
      <c r="I10" s="46">
        <v>0.51559999999999995</v>
      </c>
      <c r="J10" s="44" t="s">
        <v>52</v>
      </c>
      <c r="K10" s="26">
        <v>45805</v>
      </c>
      <c r="L10" s="49" t="s">
        <v>59</v>
      </c>
    </row>
    <row r="11" spans="1:12" x14ac:dyDescent="0.25">
      <c r="A11" s="36">
        <v>10</v>
      </c>
      <c r="B11" s="3" t="s">
        <v>30</v>
      </c>
      <c r="C11" s="48" t="s">
        <v>58</v>
      </c>
      <c r="D11">
        <v>907.3</v>
      </c>
      <c r="E11" s="44" t="s">
        <v>45</v>
      </c>
      <c r="F11" s="46">
        <v>0.87660000000000005</v>
      </c>
      <c r="G11" s="46">
        <v>0.78910000000000002</v>
      </c>
      <c r="H11" s="46">
        <v>0.7016</v>
      </c>
      <c r="I11" s="46">
        <v>0.52600000000000002</v>
      </c>
      <c r="J11" s="44" t="s">
        <v>52</v>
      </c>
      <c r="K11" s="26">
        <v>45805</v>
      </c>
      <c r="L11" s="49" t="s">
        <v>59</v>
      </c>
    </row>
    <row r="12" spans="1:12" x14ac:dyDescent="0.25">
      <c r="A12" s="36">
        <v>11</v>
      </c>
      <c r="B12" s="3" t="s">
        <v>30</v>
      </c>
      <c r="C12" s="41" t="s">
        <v>39</v>
      </c>
      <c r="D12">
        <v>27.57</v>
      </c>
      <c r="E12" s="44" t="s">
        <v>26</v>
      </c>
      <c r="F12" s="46">
        <v>0.25219999999999998</v>
      </c>
      <c r="G12" s="46">
        <v>0.22689999999999999</v>
      </c>
      <c r="H12" s="46">
        <v>0.20180000000000001</v>
      </c>
      <c r="I12" s="46">
        <v>0.15129999999999999</v>
      </c>
      <c r="J12" s="44" t="s">
        <v>28</v>
      </c>
      <c r="K12" s="26">
        <v>45805</v>
      </c>
      <c r="L12" s="49" t="s">
        <v>59</v>
      </c>
    </row>
    <row r="13" spans="1:12" x14ac:dyDescent="0.25">
      <c r="A13" s="36">
        <v>12</v>
      </c>
      <c r="B13" s="3" t="s">
        <v>30</v>
      </c>
      <c r="C13" s="41" t="s">
        <v>40</v>
      </c>
      <c r="D13">
        <v>19.239999999999998</v>
      </c>
      <c r="E13" s="44" t="s">
        <v>26</v>
      </c>
      <c r="F13" s="46">
        <v>0.17449999999999999</v>
      </c>
      <c r="G13" s="46">
        <v>0.157</v>
      </c>
      <c r="H13" s="46">
        <v>0.13950000000000001</v>
      </c>
      <c r="I13" s="46">
        <v>0.1046</v>
      </c>
      <c r="J13" s="44" t="s">
        <v>28</v>
      </c>
      <c r="K13" s="26">
        <v>45805</v>
      </c>
      <c r="L13" s="49" t="s">
        <v>59</v>
      </c>
    </row>
    <row r="14" spans="1:12" x14ac:dyDescent="0.25">
      <c r="A14" s="36">
        <v>13</v>
      </c>
      <c r="B14" s="3" t="s">
        <v>30</v>
      </c>
      <c r="C14" s="41" t="s">
        <v>41</v>
      </c>
      <c r="D14">
        <v>25.85</v>
      </c>
      <c r="E14" s="44" t="s">
        <v>27</v>
      </c>
      <c r="F14" s="46">
        <v>0.20630000000000001</v>
      </c>
      <c r="G14" s="46">
        <v>0.18559999999999999</v>
      </c>
      <c r="H14" s="46">
        <v>0.16489999999999999</v>
      </c>
      <c r="I14" s="46">
        <v>0.1237</v>
      </c>
      <c r="J14" s="44" t="s">
        <v>29</v>
      </c>
      <c r="K14" s="26">
        <v>45805</v>
      </c>
      <c r="L14" s="49" t="s">
        <v>59</v>
      </c>
    </row>
    <row r="15" spans="1:12" x14ac:dyDescent="0.25">
      <c r="A15" s="36">
        <v>14</v>
      </c>
      <c r="B15" s="3" t="s">
        <v>30</v>
      </c>
      <c r="C15" s="41" t="s">
        <v>42</v>
      </c>
      <c r="D15">
        <v>22.88</v>
      </c>
      <c r="E15" s="44" t="s">
        <v>27</v>
      </c>
      <c r="F15" s="46">
        <v>0.17829999999999999</v>
      </c>
      <c r="G15" s="46">
        <v>0.16070000000000001</v>
      </c>
      <c r="H15" s="46">
        <v>0.14280000000000001</v>
      </c>
      <c r="I15" s="46">
        <v>0.107</v>
      </c>
      <c r="J15" s="44" t="s">
        <v>29</v>
      </c>
      <c r="K15" s="26">
        <v>45805</v>
      </c>
      <c r="L15" s="49" t="s">
        <v>59</v>
      </c>
    </row>
    <row r="16" spans="1:12" x14ac:dyDescent="0.25">
      <c r="A16" s="36">
        <v>15</v>
      </c>
      <c r="B16" s="3" t="s">
        <v>30</v>
      </c>
      <c r="C16" s="41" t="s">
        <v>43</v>
      </c>
      <c r="D16">
        <v>19.239999999999998</v>
      </c>
      <c r="E16" s="44" t="s">
        <v>26</v>
      </c>
      <c r="F16" s="47">
        <v>0.1852</v>
      </c>
      <c r="G16" s="47">
        <v>0.1668</v>
      </c>
      <c r="H16" s="47">
        <v>0.14810000000000001</v>
      </c>
      <c r="I16" s="47">
        <v>0.1111</v>
      </c>
      <c r="J16" s="44" t="s">
        <v>28</v>
      </c>
      <c r="K16" s="26">
        <v>45805</v>
      </c>
      <c r="L16" s="49" t="s">
        <v>59</v>
      </c>
    </row>
    <row r="17" spans="1:12" x14ac:dyDescent="0.25">
      <c r="A17" s="36">
        <v>16</v>
      </c>
      <c r="B17" s="3" t="s">
        <v>30</v>
      </c>
      <c r="C17" s="41" t="s">
        <v>44</v>
      </c>
      <c r="D17">
        <v>351.7</v>
      </c>
      <c r="E17" s="44" t="s">
        <v>51</v>
      </c>
      <c r="F17" s="46">
        <v>2.9922</v>
      </c>
      <c r="G17" s="46">
        <v>2.6928999999999998</v>
      </c>
      <c r="H17" s="46">
        <v>2.3938000000000001</v>
      </c>
      <c r="I17" s="46">
        <v>1.7955000000000001</v>
      </c>
      <c r="J17" s="44" t="s">
        <v>53</v>
      </c>
      <c r="K17" s="26">
        <v>45805</v>
      </c>
      <c r="L17" s="49" t="s">
        <v>59</v>
      </c>
    </row>
    <row r="18" spans="1:12" x14ac:dyDescent="0.25">
      <c r="B18" s="3" t="s">
        <v>30</v>
      </c>
      <c r="C18" s="41" t="s">
        <v>46</v>
      </c>
      <c r="D18" s="40"/>
      <c r="F18">
        <v>3.9300000000000002E-2</v>
      </c>
      <c r="G18" s="46"/>
      <c r="H18" s="46"/>
      <c r="I18" s="46"/>
      <c r="J18" s="3" t="s">
        <v>28</v>
      </c>
      <c r="K18" s="26">
        <v>45805</v>
      </c>
      <c r="L18" s="49" t="s">
        <v>59</v>
      </c>
    </row>
    <row r="20" spans="1:12" x14ac:dyDescent="0.25">
      <c r="F20" s="39"/>
    </row>
    <row r="21" spans="1:12" x14ac:dyDescent="0.25">
      <c r="F21" s="39"/>
    </row>
    <row r="22" spans="1:12" x14ac:dyDescent="0.25">
      <c r="F22" s="39"/>
    </row>
    <row r="23" spans="1:12" x14ac:dyDescent="0.25">
      <c r="K23" s="26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Tarifas RMP</vt:lpstr>
      <vt:lpstr>PRODUTOS</vt:lpstr>
      <vt:lpstr>NOME</vt:lpstr>
    </vt:vector>
  </TitlesOfParts>
  <Company>ANTT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Valquíria Cardoso Caldeira</cp:lastModifiedBy>
  <cp:lastPrinted>2008-11-11T17:49:18Z</cp:lastPrinted>
  <dcterms:created xsi:type="dcterms:W3CDTF">2004-08-04T19:11:37Z</dcterms:created>
  <dcterms:modified xsi:type="dcterms:W3CDTF">2025-05-28T14:09:06Z</dcterms:modified>
</cp:coreProperties>
</file>